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85" activeTab="0"/>
  </bookViews>
  <sheets>
    <sheet name="Sheet1" sheetId="1" r:id="rId1"/>
    <sheet name="Sheet2" sheetId="2" r:id="rId2"/>
    <sheet name="Sheet3" sheetId="3" r:id="rId3"/>
  </sheets>
  <definedNames>
    <definedName name="baud">'Sheet1'!$C$8</definedName>
    <definedName name="BRP">'Sheet1'!$C$11</definedName>
    <definedName name="MCK">'Sheet1'!$C$7</definedName>
    <definedName name="PHASE1">'Sheet1'!$C$14</definedName>
    <definedName name="PHASE2">'Sheet1'!$C$15</definedName>
    <definedName name="PROPAG">'Sheet1'!$C$13</definedName>
    <definedName name="SJW">'Sheet1'!$C$16</definedName>
    <definedName name="Tbit">'Sheet1'!$C$28</definedName>
    <definedName name="Tcsc">'Sheet1'!$C$18</definedName>
    <definedName name="Tphs_c">'Sheet1'!$E$20</definedName>
    <definedName name="Tphs1">'Sheet1'!$C$20</definedName>
    <definedName name="Tphs1_2_c">'Sheet1'!$E$24</definedName>
    <definedName name="Tphs1_c">'Sheet1'!$E$20</definedName>
    <definedName name="Tphs2">'Sheet1'!$C$21</definedName>
    <definedName name="Tphs2_c">'Sheet1'!$E$21</definedName>
    <definedName name="Tprs">'Sheet1'!$C$19</definedName>
    <definedName name="Tprs_c">'Sheet1'!$E$19</definedName>
    <definedName name="Tsjw_c">'Sheet1'!$E$22</definedName>
    <definedName name="TtxL2bus">'Sheet1'!$C$30</definedName>
    <definedName name="TtxL2rx">'Sheet1'!$C$31</definedName>
    <definedName name="Twire">'Sheet1'!$C$32</definedName>
  </definedNames>
  <calcPr fullCalcOnLoad="1"/>
</workbook>
</file>

<file path=xl/sharedStrings.xml><?xml version="1.0" encoding="utf-8"?>
<sst xmlns="http://schemas.openxmlformats.org/spreadsheetml/2006/main" count="49" uniqueCount="29">
  <si>
    <t>MCK</t>
  </si>
  <si>
    <t>Hz</t>
  </si>
  <si>
    <t>Baud</t>
  </si>
  <si>
    <t>Tcsc</t>
  </si>
  <si>
    <t>BRP</t>
  </si>
  <si>
    <t>Tprs</t>
  </si>
  <si>
    <t>PROPAG</t>
  </si>
  <si>
    <t>ns</t>
  </si>
  <si>
    <t>sec</t>
  </si>
  <si>
    <t>bps</t>
  </si>
  <si>
    <t>range 1-127</t>
  </si>
  <si>
    <t>Tphs1</t>
  </si>
  <si>
    <t>Tphs2</t>
  </si>
  <si>
    <t>PHASE1</t>
  </si>
  <si>
    <t>PHASE2</t>
  </si>
  <si>
    <t>SJW</t>
  </si>
  <si>
    <t>Tsjw</t>
  </si>
  <si>
    <t>Bit Time (configured)</t>
  </si>
  <si>
    <t>Bit Time (target)</t>
  </si>
  <si>
    <t>Driver Delay (TtxL2bus)</t>
  </si>
  <si>
    <t>Rx Delay (TtxL2rx)</t>
  </si>
  <si>
    <t>Bus Delay (Twire)</t>
  </si>
  <si>
    <t>calculated</t>
  </si>
  <si>
    <t>configured</t>
  </si>
  <si>
    <t>Tphs1 + Tphs2</t>
  </si>
  <si>
    <t>Tcsc's</t>
  </si>
  <si>
    <t>% Error</t>
  </si>
  <si>
    <t>Enter your parameters in red boxes</t>
  </si>
  <si>
    <t>Blue items go into your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</si>
</sst>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21.8515625" style="0" customWidth="1"/>
    <col min="3" max="3" width="14.421875" style="0" customWidth="1"/>
    <col min="4" max="4" width="13.140625" style="0" customWidth="1"/>
    <col min="5" max="5" width="18.421875" style="0" customWidth="1"/>
  </cols>
  <sheetData>
    <row r="2" ht="20.25">
      <c r="B2" s="6" t="s">
        <v>27</v>
      </c>
    </row>
    <row r="3" ht="20.25">
      <c r="B3" s="9" t="s">
        <v>28</v>
      </c>
    </row>
    <row r="7" spans="2:4" ht="12.75">
      <c r="B7" t="s">
        <v>0</v>
      </c>
      <c r="C7" s="7">
        <v>48000000</v>
      </c>
      <c r="D7" t="s">
        <v>1</v>
      </c>
    </row>
    <row r="8" spans="2:6" ht="12.75">
      <c r="B8" t="s">
        <v>2</v>
      </c>
      <c r="C8" s="7">
        <v>500000</v>
      </c>
      <c r="D8" t="s">
        <v>9</v>
      </c>
      <c r="E8" s="5">
        <f>1/C27</f>
        <v>500000</v>
      </c>
      <c r="F8" t="s">
        <v>9</v>
      </c>
    </row>
    <row r="9" spans="3:6" ht="12.75">
      <c r="C9" s="7"/>
      <c r="E9" s="10">
        <f>100*(C8-E8)/C8</f>
        <v>0</v>
      </c>
      <c r="F9" t="s">
        <v>26</v>
      </c>
    </row>
    <row r="10" ht="12.75">
      <c r="C10" s="3"/>
    </row>
    <row r="11" spans="2:4" ht="12.75">
      <c r="B11" s="8" t="s">
        <v>4</v>
      </c>
      <c r="C11" s="7">
        <v>5</v>
      </c>
      <c r="D11" t="s">
        <v>10</v>
      </c>
    </row>
    <row r="12" spans="2:3" ht="12.75">
      <c r="B12" s="8"/>
      <c r="C12" s="7"/>
    </row>
    <row r="13" spans="2:6" ht="12.75">
      <c r="B13" s="8" t="s">
        <v>6</v>
      </c>
      <c r="C13" s="7">
        <v>2</v>
      </c>
      <c r="D13" s="4" t="s">
        <v>23</v>
      </c>
      <c r="E13">
        <f>ROUND((Tprs_c/Tcsc)-1,0)</f>
        <v>2</v>
      </c>
      <c r="F13" t="s">
        <v>22</v>
      </c>
    </row>
    <row r="14" spans="2:6" ht="12.75">
      <c r="B14" s="8" t="s">
        <v>13</v>
      </c>
      <c r="C14" s="7">
        <v>5</v>
      </c>
      <c r="D14" t="s">
        <v>23</v>
      </c>
      <c r="E14">
        <f>Tphs1_c/Tcsc-1</f>
        <v>5</v>
      </c>
      <c r="F14" t="s">
        <v>22</v>
      </c>
    </row>
    <row r="15" spans="2:6" ht="12.75">
      <c r="B15" s="8" t="s">
        <v>14</v>
      </c>
      <c r="C15" s="7">
        <v>5</v>
      </c>
      <c r="D15" t="s">
        <v>23</v>
      </c>
      <c r="E15">
        <f>ROUND(Tphs2_c/Tcsc,0)-1</f>
        <v>5</v>
      </c>
      <c r="F15" t="s">
        <v>22</v>
      </c>
    </row>
    <row r="16" spans="2:6" ht="12.75">
      <c r="B16" s="8" t="s">
        <v>15</v>
      </c>
      <c r="C16" s="7">
        <v>3</v>
      </c>
      <c r="D16" t="s">
        <v>23</v>
      </c>
      <c r="E16">
        <f>(Tsjw_c/Tcsc)-1</f>
        <v>3</v>
      </c>
      <c r="F16" t="s">
        <v>22</v>
      </c>
    </row>
    <row r="18" spans="2:5" ht="12.75">
      <c r="B18" t="s">
        <v>3</v>
      </c>
      <c r="C18" s="2">
        <f>(BRP+1)/MCK</f>
        <v>1.25E-07</v>
      </c>
      <c r="D18" t="s">
        <v>8</v>
      </c>
      <c r="E18" s="2"/>
    </row>
    <row r="19" spans="2:6" ht="12.75">
      <c r="B19" t="s">
        <v>5</v>
      </c>
      <c r="C19" s="2">
        <f>Tcsc*(PROPAG+1)</f>
        <v>3.75E-07</v>
      </c>
      <c r="D19" t="s">
        <v>8</v>
      </c>
      <c r="E19" s="2">
        <f>2*(TtxL2bus+TtxL2rx+Twire)/1000000000</f>
        <v>3.8E-07</v>
      </c>
      <c r="F19" t="s">
        <v>8</v>
      </c>
    </row>
    <row r="20" spans="2:6" ht="12.75">
      <c r="B20" t="s">
        <v>11</v>
      </c>
      <c r="C20" s="2">
        <f>Tcsc*(PHASE1+1)</f>
        <v>7.5E-07</v>
      </c>
      <c r="D20" t="s">
        <v>8</v>
      </c>
      <c r="E20" s="2">
        <f>TRUNC(E25/2)*Tcsc</f>
        <v>7.5E-07</v>
      </c>
      <c r="F20" t="s">
        <v>8</v>
      </c>
    </row>
    <row r="21" spans="2:6" ht="12.75">
      <c r="B21" t="s">
        <v>12</v>
      </c>
      <c r="C21" s="2">
        <f>Tcsc*(PHASE2+1)</f>
        <v>7.5E-07</v>
      </c>
      <c r="D21" t="s">
        <v>8</v>
      </c>
      <c r="E21" s="2">
        <f>E24-E20</f>
        <v>7.499999999999998E-07</v>
      </c>
      <c r="F21" t="s">
        <v>8</v>
      </c>
    </row>
    <row r="22" spans="2:6" ht="12.75">
      <c r="B22" t="s">
        <v>16</v>
      </c>
      <c r="C22" s="2">
        <f>Tcsc*(SJW+1)</f>
        <v>5E-07</v>
      </c>
      <c r="D22" t="s">
        <v>8</v>
      </c>
      <c r="E22" s="2">
        <f>MIN(4*Tcsc,Tphs1)</f>
        <v>5E-07</v>
      </c>
      <c r="F22" t="s">
        <v>8</v>
      </c>
    </row>
    <row r="23" spans="3:5" ht="12.75">
      <c r="C23" s="2"/>
      <c r="E23" s="2"/>
    </row>
    <row r="24" spans="2:6" ht="12.75">
      <c r="B24" t="s">
        <v>24</v>
      </c>
      <c r="C24" s="2"/>
      <c r="E24" s="2">
        <f>Tbit-Tcsc-Tprs</f>
        <v>1.4999999999999998E-06</v>
      </c>
      <c r="F24" t="s">
        <v>8</v>
      </c>
    </row>
    <row r="25" spans="3:6" ht="12.75">
      <c r="C25" s="2"/>
      <c r="E25" s="5">
        <f>ROUND(E24/Tcsc,0)</f>
        <v>12</v>
      </c>
      <c r="F25" t="s">
        <v>25</v>
      </c>
    </row>
    <row r="26" spans="3:5" ht="12.75">
      <c r="C26" s="2"/>
      <c r="E26" s="2"/>
    </row>
    <row r="27" spans="2:5" ht="12.75">
      <c r="B27" t="s">
        <v>17</v>
      </c>
      <c r="C27" s="2">
        <f>Tcsc+Tprs+Tphs1+Tphs2</f>
        <v>2E-06</v>
      </c>
      <c r="D27" t="s">
        <v>8</v>
      </c>
      <c r="E27" s="5"/>
    </row>
    <row r="28" spans="2:5" ht="12.75">
      <c r="B28" t="s">
        <v>18</v>
      </c>
      <c r="C28" s="2">
        <f>1/baud</f>
        <v>2E-06</v>
      </c>
      <c r="D28" t="s">
        <v>8</v>
      </c>
      <c r="E28" s="2"/>
    </row>
    <row r="29" ht="12.75">
      <c r="C29" s="1"/>
    </row>
    <row r="30" spans="2:4" ht="12.75">
      <c r="B30" t="s">
        <v>19</v>
      </c>
      <c r="C30" s="7">
        <v>50</v>
      </c>
      <c r="D30" t="s">
        <v>7</v>
      </c>
    </row>
    <row r="31" spans="2:4" ht="12.75">
      <c r="B31" t="s">
        <v>20</v>
      </c>
      <c r="C31" s="7">
        <v>30</v>
      </c>
      <c r="D31" t="s">
        <v>7</v>
      </c>
    </row>
    <row r="32" spans="2:4" ht="12.75">
      <c r="B32" t="s">
        <v>21</v>
      </c>
      <c r="C32" s="7">
        <v>110</v>
      </c>
      <c r="D32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Kunz</dc:creator>
  <cp:keywords/>
  <dc:description/>
  <cp:lastModifiedBy>Andy Kunz</cp:lastModifiedBy>
  <dcterms:created xsi:type="dcterms:W3CDTF">2008-02-20T18:37:04Z</dcterms:created>
  <dcterms:modified xsi:type="dcterms:W3CDTF">2008-02-21T15:09:56Z</dcterms:modified>
  <cp:category/>
  <cp:version/>
  <cp:contentType/>
  <cp:contentStatus/>
</cp:coreProperties>
</file>