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110" windowWidth="24690" windowHeight="119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<sst xmlns="http://schemas.openxmlformats.org/spreadsheetml/2006/main" count="16" uniqueCount="16">
  <si>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Vref=</t>
  </si>
  <si>
    <t>R1=</t>
  </si>
  <si>
    <t>R3=</t>
  </si>
  <si>
    <t>R4=</t>
  </si>
  <si>
    <t>R5=</t>
  </si>
  <si>
    <t>U0=</t>
  </si>
  <si>
    <t>V=</t>
  </si>
  <si>
    <t>Uin</t>
  </si>
  <si>
    <t>Udiff</t>
  </si>
  <si>
    <t>Uout</t>
  </si>
  <si>
    <t>R-PT1000</t>
  </si>
  <si>
    <t>mV/°C</t>
  </si>
  <si>
    <t>°C-min</t>
  </si>
  <si>
    <t>°C</t>
  </si>
  <si>
    <t>R3||R4=</t>
  </si>
  <si>
    <t>Ausgangsspannung bei PT1000 Verstärker in Abhängigkeit von R1 - R5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</si>
</sst>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J29" sqref="J29"/>
    </sheetView>
  </sheetViews>
  <sheetFormatPr defaultColWidth="11.421875" defaultRowHeight="12.75"/>
  <cols>
    <col min="6" max="6" width="0" style="0" hidden="1" customWidth="1"/>
  </cols>
  <sheetData>
    <row r="1" ht="12.75">
      <c r="A1" s="7" t="s">
        <v>15</v>
      </c>
    </row>
    <row r="3" spans="1:2" ht="12">
      <c r="A3" t="s">
        <v>0</v>
      </c>
      <c r="B3" s="1">
        <v>5</v>
      </c>
    </row>
    <row r="4" spans="1:2" ht="12">
      <c r="A4" t="s">
        <v>1</v>
      </c>
      <c r="B4">
        <v>1000</v>
      </c>
    </row>
    <row r="5" spans="1:2" ht="12">
      <c r="A5" t="s">
        <v>2</v>
      </c>
      <c r="B5">
        <v>8200</v>
      </c>
    </row>
    <row r="6" spans="1:2" ht="12">
      <c r="A6" t="s">
        <v>3</v>
      </c>
      <c r="B6">
        <v>10000</v>
      </c>
    </row>
    <row r="7" spans="1:2" ht="12">
      <c r="A7" t="s">
        <v>4</v>
      </c>
      <c r="B7">
        <v>20000</v>
      </c>
    </row>
    <row r="9" spans="1:2" ht="12">
      <c r="A9" t="s">
        <v>5</v>
      </c>
      <c r="B9" s="3">
        <f>B6/(B5+B6)*B3</f>
        <v>2.7472527472527473</v>
      </c>
    </row>
    <row r="10" spans="1:2" ht="12">
      <c r="A10" t="s">
        <v>14</v>
      </c>
      <c r="B10" s="3">
        <f>1/(1/B5+1/B6)</f>
        <v>4505.494505494506</v>
      </c>
    </row>
    <row r="11" spans="1:2" ht="12">
      <c r="A11" t="s">
        <v>6</v>
      </c>
      <c r="B11" s="3">
        <f>B7/B10+1</f>
        <v>5.439024390243902</v>
      </c>
    </row>
    <row r="13" spans="1:8" s="2" customFormat="1" ht="12">
      <c r="A13" s="2" t="s">
        <v>13</v>
      </c>
      <c r="B13" s="2" t="s">
        <v>10</v>
      </c>
      <c r="C13" s="2" t="s">
        <v>7</v>
      </c>
      <c r="D13" s="2" t="s">
        <v>8</v>
      </c>
      <c r="E13" s="2" t="s">
        <v>9</v>
      </c>
      <c r="G13" s="5" t="s">
        <v>11</v>
      </c>
      <c r="H13" s="2" t="s">
        <v>12</v>
      </c>
    </row>
    <row r="14" spans="1:8" s="2" customFormat="1" ht="12">
      <c r="A14">
        <v>-90</v>
      </c>
      <c r="B14" s="4">
        <f>(-5.802/10000*A14*A14+3.90802*A14+1000)</f>
        <v>643.57858</v>
      </c>
      <c r="C14" s="3">
        <f aca="true" t="shared" si="0" ref="C14:C19">B14/($B$4+B14)*$B$3</f>
        <v>1.9578576522943005</v>
      </c>
      <c r="D14" s="3">
        <f aca="true" t="shared" si="1" ref="D14:D19">C14-$B$9</f>
        <v>-0.7893950949584467</v>
      </c>
      <c r="E14" s="3">
        <f aca="true" t="shared" si="2" ref="E14:E19">D14*$B$11+$B$9</f>
        <v>-1.5462864277651454</v>
      </c>
      <c r="F14" s="3"/>
      <c r="G14" s="6"/>
      <c r="H14" s="4">
        <f>-E15*1000/G15+A15</f>
        <v>-50.7302513178341</v>
      </c>
    </row>
    <row r="15" spans="1:7" s="2" customFormat="1" ht="12">
      <c r="A15">
        <v>-80</v>
      </c>
      <c r="B15" s="4">
        <f>(-5.802/10000*A15*A15+3.90802*A15+1000)</f>
        <v>683.64512</v>
      </c>
      <c r="C15" s="3">
        <f t="shared" si="0"/>
        <v>2.03025302624344</v>
      </c>
      <c r="D15" s="3">
        <f t="shared" si="1"/>
        <v>-0.7169997210093073</v>
      </c>
      <c r="E15" s="3">
        <f t="shared" si="2"/>
        <v>-1.1525262231149482</v>
      </c>
      <c r="F15" s="3"/>
      <c r="G15" s="6">
        <f>(E15-E14)*1000/(A15-A14)</f>
        <v>39.376020465019714</v>
      </c>
    </row>
    <row r="16" spans="1:7" s="2" customFormat="1" ht="12">
      <c r="A16">
        <v>-70</v>
      </c>
      <c r="B16" s="4">
        <f>(-5.802/10000*A16*A16+3.90802*A16+1000)</f>
        <v>723.59562</v>
      </c>
      <c r="C16" s="3">
        <f t="shared" si="0"/>
        <v>2.0990875458363027</v>
      </c>
      <c r="D16" s="3">
        <f t="shared" si="1"/>
        <v>-0.6481652014164445</v>
      </c>
      <c r="E16" s="3">
        <f t="shared" si="2"/>
        <v>-0.7781335921586456</v>
      </c>
      <c r="F16" s="3"/>
      <c r="G16" s="6">
        <f>(E16-E15)*1000/(A16-A15)</f>
        <v>37.43926309563026</v>
      </c>
    </row>
    <row r="17" spans="1:7" s="2" customFormat="1" ht="12">
      <c r="A17">
        <v>-60</v>
      </c>
      <c r="B17" s="4">
        <f>(-5.802/10000*A17*A17+3.90802*A17+1000)</f>
        <v>763.43008</v>
      </c>
      <c r="C17" s="3">
        <f t="shared" si="0"/>
        <v>2.1646168131599524</v>
      </c>
      <c r="D17" s="3">
        <f t="shared" si="1"/>
        <v>-0.5826359340927949</v>
      </c>
      <c r="E17" s="3">
        <f t="shared" si="2"/>
        <v>-0.42171830891050277</v>
      </c>
      <c r="F17" s="3"/>
      <c r="G17" s="6">
        <f>(E17-E16)*1000/(A17-A16)</f>
        <v>35.64152832481429</v>
      </c>
    </row>
    <row r="18" spans="1:10" ht="12">
      <c r="A18">
        <v>-50</v>
      </c>
      <c r="B18" s="4">
        <f>(-5.802/10000*A18*A18+3.90802*A18+1000)</f>
        <v>803.1485</v>
      </c>
      <c r="C18" s="3">
        <f t="shared" si="0"/>
        <v>2.227072534513935</v>
      </c>
      <c r="D18" s="3">
        <f t="shared" si="1"/>
        <v>-0.5201802127388122</v>
      </c>
      <c r="E18" s="3">
        <f t="shared" si="2"/>
        <v>-0.08202011715591384</v>
      </c>
      <c r="F18" s="3"/>
      <c r="G18" s="6">
        <f>(E18-E17)*1000/(A18-A17)</f>
        <v>33.969819175458895</v>
      </c>
      <c r="J18" s="4"/>
    </row>
    <row r="19" spans="1:10" ht="12">
      <c r="A19">
        <v>-40</v>
      </c>
      <c r="B19" s="4">
        <f aca="true" t="shared" si="3" ref="B19:B45">(-5.802/10000*A19*A19+3.90802*A19+1000)</f>
        <v>842.75088</v>
      </c>
      <c r="C19" s="3">
        <f t="shared" si="0"/>
        <v>2.286665249075882</v>
      </c>
      <c r="D19" s="3">
        <f t="shared" si="1"/>
        <v>-0.4605874981768654</v>
      </c>
      <c r="E19" s="3">
        <f t="shared" si="2"/>
        <v>0.24210611082735767</v>
      </c>
      <c r="F19" s="3"/>
      <c r="G19" s="6">
        <f>(E19-E18)*1000/(A19-A18)</f>
        <v>32.41262279832715</v>
      </c>
      <c r="J19" s="4"/>
    </row>
    <row r="20" spans="1:10" ht="12">
      <c r="A20">
        <v>-30</v>
      </c>
      <c r="B20" s="4">
        <f t="shared" si="3"/>
        <v>882.23722</v>
      </c>
      <c r="C20" s="3">
        <f aca="true" t="shared" si="4" ref="C20:C27">B20/($B$4+B20)*$B$3</f>
        <v>2.3435866920111166</v>
      </c>
      <c r="D20" s="3">
        <f aca="true" t="shared" si="5" ref="D20:D27">C20-$B$9</f>
        <v>-0.4036660552416307</v>
      </c>
      <c r="E20" s="3">
        <f aca="true" t="shared" si="6" ref="E20:E27">D20*$B$11+$B$9</f>
        <v>0.5517032272799756</v>
      </c>
      <c r="F20" s="3"/>
      <c r="G20" s="6">
        <f aca="true" t="shared" si="7" ref="G20:G38">(E20-E19)*1000/(A20-A19)</f>
        <v>30.95971164526179</v>
      </c>
      <c r="J20" s="4"/>
    </row>
    <row r="21" spans="1:10" ht="12">
      <c r="A21">
        <v>-20</v>
      </c>
      <c r="B21" s="4">
        <f t="shared" si="3"/>
        <v>921.60752</v>
      </c>
      <c r="C21" s="3">
        <f t="shared" si="4"/>
        <v>2.3980118479136676</v>
      </c>
      <c r="D21" s="3">
        <f t="shared" si="5"/>
        <v>-0.34924089933907965</v>
      </c>
      <c r="E21" s="3">
        <f t="shared" si="6"/>
        <v>0.8477229776767776</v>
      </c>
      <c r="F21" s="3"/>
      <c r="G21" s="6">
        <f t="shared" si="7"/>
        <v>29.601975039680205</v>
      </c>
      <c r="J21" s="4"/>
    </row>
    <row r="22" spans="1:10" ht="12">
      <c r="A22">
        <v>-10</v>
      </c>
      <c r="B22" s="4">
        <f t="shared" si="3"/>
        <v>960.86178</v>
      </c>
      <c r="C22" s="3">
        <f t="shared" si="4"/>
        <v>2.450100740909948</v>
      </c>
      <c r="D22" s="3">
        <f t="shared" si="5"/>
        <v>-0.29715200634279926</v>
      </c>
      <c r="E22" s="3">
        <f t="shared" si="6"/>
        <v>1.1310357371443513</v>
      </c>
      <c r="F22" s="3"/>
      <c r="G22" s="6">
        <f t="shared" si="7"/>
        <v>28.331275946757376</v>
      </c>
      <c r="J22" s="4"/>
    </row>
    <row r="23" spans="1:10" ht="12">
      <c r="A23">
        <v>0</v>
      </c>
      <c r="B23" s="4">
        <f t="shared" si="3"/>
        <v>1000</v>
      </c>
      <c r="C23" s="3">
        <f t="shared" si="4"/>
        <v>2.5</v>
      </c>
      <c r="D23" s="3">
        <f t="shared" si="5"/>
        <v>-0.24725274725274726</v>
      </c>
      <c r="E23" s="3">
        <f t="shared" si="6"/>
        <v>1.402439024390244</v>
      </c>
      <c r="F23" s="3"/>
      <c r="G23" s="6">
        <f t="shared" si="7"/>
        <v>27.140328724589267</v>
      </c>
      <c r="J23" s="4"/>
    </row>
    <row r="24" spans="1:10" ht="12">
      <c r="A24">
        <v>10</v>
      </c>
      <c r="B24" s="4">
        <f t="shared" si="3"/>
        <v>1039.02218</v>
      </c>
      <c r="C24" s="3">
        <f t="shared" si="4"/>
        <v>2.547844231885697</v>
      </c>
      <c r="D24" s="3">
        <f t="shared" si="5"/>
        <v>-0.1994085153670504</v>
      </c>
      <c r="E24" s="3">
        <f t="shared" si="6"/>
        <v>1.6626649685490342</v>
      </c>
      <c r="F24" s="3"/>
      <c r="G24" s="6">
        <f t="shared" si="7"/>
        <v>26.02259441587902</v>
      </c>
      <c r="J24" s="4"/>
    </row>
    <row r="25" spans="1:10" ht="12">
      <c r="A25">
        <v>20</v>
      </c>
      <c r="B25" s="4">
        <f t="shared" si="3"/>
        <v>1077.92832</v>
      </c>
      <c r="C25" s="3">
        <f t="shared" si="4"/>
        <v>2.593757228353286</v>
      </c>
      <c r="D25" s="3">
        <f t="shared" si="5"/>
        <v>-0.15349551889946111</v>
      </c>
      <c r="E25" s="3">
        <f t="shared" si="6"/>
        <v>1.9123868761654346</v>
      </c>
      <c r="F25" s="3"/>
      <c r="G25" s="6">
        <f t="shared" si="7"/>
        <v>24.972190761640032</v>
      </c>
      <c r="J25" s="4"/>
    </row>
    <row r="26" spans="1:10" ht="12">
      <c r="A26">
        <v>30</v>
      </c>
      <c r="B26" s="4">
        <f t="shared" si="3"/>
        <v>1116.71842</v>
      </c>
      <c r="C26" s="3">
        <f t="shared" si="4"/>
        <v>2.6378530310139214</v>
      </c>
      <c r="D26" s="3">
        <f t="shared" si="5"/>
        <v>-0.10939971623882583</v>
      </c>
      <c r="E26" s="3">
        <f t="shared" si="6"/>
        <v>2.1522250223440116</v>
      </c>
      <c r="F26" s="3"/>
      <c r="G26" s="6">
        <f t="shared" si="7"/>
        <v>23.9838146178577</v>
      </c>
      <c r="J26" s="4"/>
    </row>
    <row r="27" spans="1:10" ht="12">
      <c r="A27">
        <v>40</v>
      </c>
      <c r="B27" s="4">
        <f t="shared" si="3"/>
        <v>1155.39248</v>
      </c>
      <c r="C27" s="3">
        <f t="shared" si="4"/>
        <v>2.68023687268316</v>
      </c>
      <c r="D27" s="3">
        <f t="shared" si="5"/>
        <v>-0.06701587456958746</v>
      </c>
      <c r="E27" s="3">
        <f t="shared" si="6"/>
        <v>2.382751770935235</v>
      </c>
      <c r="F27" s="3"/>
      <c r="G27" s="6">
        <f t="shared" si="7"/>
        <v>23.052674859122344</v>
      </c>
      <c r="J27" s="4"/>
    </row>
    <row r="28" spans="1:10" ht="12">
      <c r="A28">
        <v>50</v>
      </c>
      <c r="B28" s="4">
        <f t="shared" si="3"/>
        <v>1193.9505</v>
      </c>
      <c r="C28" s="3">
        <f aca="true" t="shared" si="8" ref="C28:C33">B28/($B$4+B28)*$B$3</f>
        <v>2.7210060117582415</v>
      </c>
      <c r="D28" s="3">
        <f aca="true" t="shared" si="9" ref="D28:D33">C28-$B$9</f>
        <v>-0.026246735494505735</v>
      </c>
      <c r="E28" s="3">
        <f aca="true" t="shared" si="10" ref="E28:E33">D28*$B$11+$B$9</f>
        <v>2.6044961127338504</v>
      </c>
      <c r="F28" s="3"/>
      <c r="G28" s="6">
        <f aca="true" t="shared" si="11" ref="G28:G33">(E28-E23)*1000/(A28-A23)</f>
        <v>24.04114176687213</v>
      </c>
      <c r="J28" s="4"/>
    </row>
    <row r="29" spans="1:10" ht="12">
      <c r="A29">
        <v>60</v>
      </c>
      <c r="B29" s="4">
        <f t="shared" si="3"/>
        <v>1232.39248</v>
      </c>
      <c r="C29" s="3">
        <f t="shared" si="8"/>
        <v>2.760250473518886</v>
      </c>
      <c r="D29" s="3">
        <f t="shared" si="9"/>
        <v>0.01299772626613871</v>
      </c>
      <c r="E29" s="3">
        <f t="shared" si="10"/>
        <v>2.8179476974319897</v>
      </c>
      <c r="F29" s="3"/>
      <c r="G29" s="6">
        <f t="shared" si="11"/>
        <v>23.10565457765911</v>
      </c>
      <c r="J29" s="4"/>
    </row>
    <row r="30" spans="1:10" ht="12">
      <c r="A30">
        <v>70</v>
      </c>
      <c r="B30" s="4">
        <f t="shared" si="3"/>
        <v>1270.71842</v>
      </c>
      <c r="C30" s="3">
        <f t="shared" si="8"/>
        <v>2.7980537102438263</v>
      </c>
      <c r="D30" s="3">
        <f t="shared" si="9"/>
        <v>0.05080096299107906</v>
      </c>
      <c r="E30" s="3">
        <f t="shared" si="10"/>
        <v>3.023560424009104</v>
      </c>
      <c r="F30" s="3"/>
      <c r="G30" s="6">
        <f t="shared" si="11"/>
        <v>22.22347095687339</v>
      </c>
      <c r="J30" s="4"/>
    </row>
    <row r="31" spans="1:10" ht="12">
      <c r="A31">
        <v>80</v>
      </c>
      <c r="B31" s="4">
        <f t="shared" si="3"/>
        <v>1308.92832</v>
      </c>
      <c r="C31" s="3">
        <f t="shared" si="8"/>
        <v>2.8344931903299626</v>
      </c>
      <c r="D31" s="3">
        <f t="shared" si="9"/>
        <v>0.08724044307721535</v>
      </c>
      <c r="E31" s="3">
        <f t="shared" si="10"/>
        <v>3.2217556449654063</v>
      </c>
      <c r="F31" s="3"/>
      <c r="G31" s="6">
        <f t="shared" si="11"/>
        <v>21.390612452427895</v>
      </c>
      <c r="J31" s="4"/>
    </row>
    <row r="32" spans="1:10" ht="12">
      <c r="A32">
        <v>90</v>
      </c>
      <c r="B32" s="4">
        <f t="shared" si="3"/>
        <v>1347.02218</v>
      </c>
      <c r="C32" s="3">
        <f t="shared" si="8"/>
        <v>2.8696409251658626</v>
      </c>
      <c r="D32" s="3">
        <f t="shared" si="9"/>
        <v>0.12238817791311529</v>
      </c>
      <c r="E32" s="3">
        <f t="shared" si="10"/>
        <v>3.4129250319996913</v>
      </c>
      <c r="F32" s="3"/>
      <c r="G32" s="6">
        <f t="shared" si="11"/>
        <v>20.603465221289124</v>
      </c>
      <c r="J32" s="4"/>
    </row>
    <row r="33" spans="1:10" ht="12">
      <c r="A33">
        <v>100</v>
      </c>
      <c r="B33" s="4">
        <f t="shared" si="3"/>
        <v>1385</v>
      </c>
      <c r="C33" s="3">
        <f t="shared" si="8"/>
        <v>2.9035639412997902</v>
      </c>
      <c r="D33" s="3">
        <f t="shared" si="9"/>
        <v>0.15631119404704297</v>
      </c>
      <c r="E33" s="3">
        <f t="shared" si="10"/>
        <v>3.5974331441427614</v>
      </c>
      <c r="F33" s="3"/>
      <c r="G33" s="6">
        <f t="shared" si="11"/>
        <v>19.85874062817822</v>
      </c>
      <c r="J33" s="4"/>
    </row>
    <row r="34" spans="1:10" ht="12">
      <c r="A34">
        <v>150</v>
      </c>
      <c r="B34" s="4">
        <f t="shared" si="3"/>
        <v>1573.1485</v>
      </c>
      <c r="C34" s="3">
        <f>B34/($B$4+B34)*$B$3</f>
        <v>3.056855249512416</v>
      </c>
      <c r="D34" s="3">
        <f>C34-$B$9</f>
        <v>0.3096025022596689</v>
      </c>
      <c r="E34" s="3">
        <f>D34*$B$11+$B$9</f>
        <v>4.431188308323629</v>
      </c>
      <c r="F34" s="3"/>
      <c r="G34" s="6">
        <f t="shared" si="7"/>
        <v>16.67510328361736</v>
      </c>
      <c r="J34" s="4"/>
    </row>
    <row r="35" spans="1:10" ht="12">
      <c r="A35">
        <v>200</v>
      </c>
      <c r="B35" s="4">
        <f t="shared" si="3"/>
        <v>1758.3960000000002</v>
      </c>
      <c r="C35" s="3">
        <f>B35/($B$4+B35)*$B$3</f>
        <v>3.1873523598497098</v>
      </c>
      <c r="D35" s="3">
        <f>C35-$B$9</f>
        <v>0.4400996125969625</v>
      </c>
      <c r="E35" s="3">
        <f>D35*$B$11+$B$9</f>
        <v>5.140965274304518</v>
      </c>
      <c r="F35" s="3"/>
      <c r="G35" s="6">
        <f t="shared" si="7"/>
        <v>14.195539319617776</v>
      </c>
      <c r="J35" s="4"/>
    </row>
    <row r="36" spans="1:10" ht="12">
      <c r="A36">
        <v>250</v>
      </c>
      <c r="B36" s="4">
        <f t="shared" si="3"/>
        <v>1940.7424999999998</v>
      </c>
      <c r="C36" s="3">
        <f>B36/($B$4+B36)*$B$3</f>
        <v>3.2997491279838336</v>
      </c>
      <c r="D36" s="3">
        <f>C36-$B$9</f>
        <v>0.5524963807310863</v>
      </c>
      <c r="E36" s="3">
        <f>D36*$B$11+$B$9</f>
        <v>5.752294037570607</v>
      </c>
      <c r="F36" s="3"/>
      <c r="G36" s="6">
        <f t="shared" si="7"/>
        <v>12.226575265321777</v>
      </c>
      <c r="J36" s="4"/>
    </row>
    <row r="37" spans="1:10" ht="12">
      <c r="A37">
        <v>300</v>
      </c>
      <c r="B37" s="4">
        <f t="shared" si="3"/>
        <v>2120.188</v>
      </c>
      <c r="C37" s="3">
        <f>B37/($B$4+B37)*$B$3</f>
        <v>3.397532456377629</v>
      </c>
      <c r="D37" s="3">
        <f>C37-$B$9</f>
        <v>0.6502797091248818</v>
      </c>
      <c r="E37" s="3">
        <f>D37*$B$11+$B$9</f>
        <v>6.284139945663689</v>
      </c>
      <c r="F37" s="3"/>
      <c r="G37" s="6">
        <f t="shared" si="7"/>
        <v>10.636918161861646</v>
      </c>
      <c r="J37" s="4"/>
    </row>
    <row r="38" spans="1:10" ht="12">
      <c r="A38">
        <v>350</v>
      </c>
      <c r="B38" s="4">
        <f t="shared" si="3"/>
        <v>2296.7325</v>
      </c>
      <c r="C38" s="3">
        <f>B38/($B$4+B38)*$B$3</f>
        <v>3.4833467683532104</v>
      </c>
      <c r="D38" s="3">
        <f>C38-$B$9</f>
        <v>0.7360940211004632</v>
      </c>
      <c r="E38" s="3">
        <f>D38*$B$11+$B$9</f>
        <v>6.750886081530876</v>
      </c>
      <c r="F38" s="3"/>
      <c r="G38" s="6">
        <f t="shared" si="7"/>
        <v>9.33492271734373</v>
      </c>
      <c r="J38" s="4"/>
    </row>
    <row r="39" spans="1:7" ht="12">
      <c r="A39">
        <v>400</v>
      </c>
      <c r="B39" s="4">
        <f t="shared" si="3"/>
        <v>2470.376</v>
      </c>
      <c r="C39" s="3">
        <f aca="true" t="shared" si="12" ref="C39:C45">B39/($B$4+B39)*$B$3</f>
        <v>3.55923392739</v>
      </c>
      <c r="D39" s="3">
        <f aca="true" t="shared" si="13" ref="D39:D45">C39-$B$9</f>
        <v>0.811981180137253</v>
      </c>
      <c r="E39" s="3">
        <f aca="true" t="shared" si="14" ref="E39:E45">D39*$B$11+$B$9</f>
        <v>7.163638190438293</v>
      </c>
      <c r="F39" s="3"/>
      <c r="G39" s="6">
        <f aca="true" t="shared" si="15" ref="G39:G45">(E39-E38)*1000/(A39-A38)</f>
        <v>8.25504217814835</v>
      </c>
    </row>
    <row r="40" spans="1:7" ht="12">
      <c r="A40">
        <v>450</v>
      </c>
      <c r="B40" s="4">
        <f t="shared" si="3"/>
        <v>2641.1185</v>
      </c>
      <c r="C40" s="3">
        <f t="shared" si="12"/>
        <v>3.626795584928093</v>
      </c>
      <c r="D40" s="3">
        <f t="shared" si="13"/>
        <v>0.8795428376753458</v>
      </c>
      <c r="E40" s="3">
        <f t="shared" si="14"/>
        <v>7.531107693633286</v>
      </c>
      <c r="F40" s="3"/>
      <c r="G40" s="6">
        <f t="shared" si="15"/>
        <v>7.349390063899862</v>
      </c>
    </row>
    <row r="41" spans="1:7" ht="12">
      <c r="A41">
        <v>500</v>
      </c>
      <c r="B41" s="4">
        <f t="shared" si="3"/>
        <v>2808.96</v>
      </c>
      <c r="C41" s="3">
        <f t="shared" si="12"/>
        <v>3.687305721246745</v>
      </c>
      <c r="D41" s="3">
        <f t="shared" si="13"/>
        <v>0.9400529739939976</v>
      </c>
      <c r="E41" s="3">
        <f t="shared" si="14"/>
        <v>7.860223800927416</v>
      </c>
      <c r="F41" s="3"/>
      <c r="G41" s="6">
        <f t="shared" si="15"/>
        <v>6.582322145882599</v>
      </c>
    </row>
    <row r="42" spans="1:7" ht="12">
      <c r="A42">
        <v>550</v>
      </c>
      <c r="B42" s="4">
        <f t="shared" si="3"/>
        <v>2973.9004999999997</v>
      </c>
      <c r="C42" s="3">
        <f t="shared" si="12"/>
        <v>3.7417903392397465</v>
      </c>
      <c r="D42" s="3">
        <f t="shared" si="13"/>
        <v>0.9945375919869992</v>
      </c>
      <c r="E42" s="3">
        <f t="shared" si="14"/>
        <v>8.156566967084474</v>
      </c>
      <c r="F42" s="3"/>
      <c r="G42" s="6">
        <f t="shared" si="15"/>
        <v>5.926863323141163</v>
      </c>
    </row>
    <row r="43" spans="1:7" ht="12">
      <c r="A43">
        <v>600</v>
      </c>
      <c r="B43" s="4">
        <f t="shared" si="3"/>
        <v>3135.94</v>
      </c>
      <c r="C43" s="3">
        <f t="shared" si="12"/>
        <v>3.7910849770547923</v>
      </c>
      <c r="D43" s="3">
        <f t="shared" si="13"/>
        <v>1.043832229802045</v>
      </c>
      <c r="E43" s="3">
        <f t="shared" si="14"/>
        <v>8.424681704468748</v>
      </c>
      <c r="F43" s="3"/>
      <c r="G43" s="6">
        <f t="shared" si="15"/>
        <v>5.362294747685468</v>
      </c>
    </row>
    <row r="44" spans="1:7" ht="12">
      <c r="A44">
        <v>650</v>
      </c>
      <c r="B44" s="4">
        <f t="shared" si="3"/>
        <v>3295.0785</v>
      </c>
      <c r="C44" s="3">
        <f t="shared" si="12"/>
        <v>3.8358769228548444</v>
      </c>
      <c r="D44" s="3">
        <f t="shared" si="13"/>
        <v>1.0886241756020971</v>
      </c>
      <c r="E44" s="3">
        <f t="shared" si="14"/>
        <v>8.668306190161715</v>
      </c>
      <c r="F44" s="3"/>
      <c r="G44" s="6">
        <f t="shared" si="15"/>
        <v>4.872489713859345</v>
      </c>
    </row>
    <row r="45" spans="1:7" ht="12">
      <c r="A45">
        <v>700</v>
      </c>
      <c r="B45" s="4">
        <f t="shared" si="3"/>
        <v>3451.316</v>
      </c>
      <c r="C45" s="3">
        <f t="shared" si="12"/>
        <v>3.876736677423036</v>
      </c>
      <c r="D45" s="3">
        <f t="shared" si="13"/>
        <v>1.1294839301702888</v>
      </c>
      <c r="E45" s="3">
        <f t="shared" si="14"/>
        <v>8.890543391837488</v>
      </c>
      <c r="F45" s="3"/>
      <c r="G45" s="6">
        <f t="shared" si="15"/>
        <v>4.444744033515455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win7</cp:lastModifiedBy>
  <cp:lastPrinted>2016-04-10T12:06:47Z</cp:lastPrinted>
  <dcterms:created xsi:type="dcterms:W3CDTF">2016-04-10T10:29:36Z</dcterms:created>
  <dcterms:modified xsi:type="dcterms:W3CDTF">2016-04-11T11:20:10Z</dcterms:modified>
  <cp:category/>
  <cp:version/>
  <cp:contentType/>
  <cp:contentStatus/>
</cp:coreProperties>
</file>