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<sst xmlns="http://schemas.openxmlformats.org/spreadsheetml/2006/main" count="24" uniqueCount="17">
  <si>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Vref-</t>
  </si>
  <si>
    <t>Volt</t>
  </si>
  <si>
    <t>Vref+</t>
  </si>
  <si>
    <t>Vref = Vref+ - Vref-</t>
  </si>
  <si>
    <t>Bits</t>
  </si>
  <si>
    <t>Anzahl Werte</t>
  </si>
  <si>
    <t>Min Wert</t>
  </si>
  <si>
    <t>Max Wert</t>
  </si>
  <si>
    <t>Unter Annahme MaxWert=&gt;Vref+ und MinWert=&gt;Vref- ergibt sich:</t>
  </si>
  <si>
    <t>Volt/Bit</t>
  </si>
  <si>
    <t>Ausschlag</t>
  </si>
  <si>
    <t>Spannung</t>
  </si>
  <si>
    <t>Zähler</t>
  </si>
  <si>
    <t xml:space="preserve">Ein ADC kann nur Werte zwischen Vref- und Vref+ wandeln. Ist Vref- die untere Grenze und </t>
  </si>
  <si>
    <t>wird als 0 angenommen und Vref+ ist die obere Grenze und entspricht 2^n-1 (n = Anzahl Bits),</t>
  </si>
  <si>
    <t>so ist VADC = ADC * (Vref+ - Vref-) / ((2^n)-1). Der Fehler bei 2^n anstelle 2^n-1 wird bei geringeren Auflösungen größer.</t>
  </si>
  <si>
    <t>Der Wert 2^n bedeutet ein Überlauf des ADC und wird normalerweise entweder als Statusbit oder gar nicht vom µC zurückgegeben.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</si>
</sst>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&quot; €&quot;_-;\-* #,##0.00&quot; €&quot;_-;_-* \-??&quot; €&quot;_-;_-@_-"/>
    <numFmt numFmtId="166" formatCode="0.0000%"/>
    <numFmt numFmtId="167" formatCode="0%"/>
    <numFmt numFmtId="168" formatCode="0.0%"/>
    <numFmt numFmtId="169" formatCode="0.00"/>
    <numFmt numFmtId="170" formatCode="#\ ???/???"/>
    <numFmt numFmtId="171" formatCode="0.00000"/>
    <numFmt numFmtId="172" formatCode="0.000"/>
  </numFmts>
  <fonts count="4">
    <font>
      <sz val="10"/>
      <name val="Arial"/>
      <family val="2"/>
    </font>
    <font>
      <sz val="10"/>
      <name val="FreeSans"/>
      <family val="2"/>
    </font>
    <font>
      <sz val="10"/>
      <name val="Courier New"/>
      <family val="3"/>
    </font>
    <font>
      <b/>
      <i/>
      <sz val="9"/>
      <color indexed="23"/>
      <name val="Courier New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1" fillId="0" borderId="0" applyFill="0" applyBorder="0" applyAlignment="0" applyProtection="0"/>
    <xf numFmtId="165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20" applyNumberFormat="1" applyFont="1" applyFill="1" applyBorder="1" applyAlignment="1" applyProtection="1">
      <alignment/>
      <protection/>
    </xf>
    <xf numFmtId="166" fontId="2" fillId="0" borderId="0" xfId="20" applyNumberFormat="1" applyFont="1" applyFill="1" applyBorder="1" applyAlignment="1" applyProtection="1">
      <alignment/>
      <protection/>
    </xf>
    <xf numFmtId="164" fontId="2" fillId="0" borderId="0" xfId="20" applyNumberFormat="1" applyFont="1" applyFill="1" applyBorder="1" applyAlignment="1" applyProtection="1">
      <alignment horizontal="right"/>
      <protection/>
    </xf>
    <xf numFmtId="166" fontId="2" fillId="0" borderId="0" xfId="19" applyNumberFormat="1" applyFont="1" applyFill="1" applyBorder="1" applyAlignment="1" applyProtection="1">
      <alignment/>
      <protection/>
    </xf>
    <xf numFmtId="164" fontId="3" fillId="0" borderId="1" xfId="20" applyNumberFormat="1" applyFont="1" applyFill="1" applyBorder="1" applyAlignment="1" applyProtection="1">
      <alignment horizontal="right"/>
      <protection/>
    </xf>
    <xf numFmtId="164" fontId="3" fillId="0" borderId="2" xfId="20" applyNumberFormat="1" applyFont="1" applyFill="1" applyBorder="1" applyAlignment="1" applyProtection="1">
      <alignment horizontal="center"/>
      <protection/>
    </xf>
    <xf numFmtId="164" fontId="3" fillId="0" borderId="1" xfId="20" applyNumberFormat="1" applyFont="1" applyFill="1" applyBorder="1" applyAlignment="1" applyProtection="1">
      <alignment/>
      <protection/>
    </xf>
    <xf numFmtId="168" fontId="2" fillId="0" borderId="3" xfId="19" applyNumberFormat="1" applyFont="1" applyFill="1" applyBorder="1" applyAlignment="1" applyProtection="1">
      <alignment/>
      <protection/>
    </xf>
    <xf numFmtId="169" fontId="2" fillId="0" borderId="4" xfId="20" applyNumberFormat="1" applyFont="1" applyFill="1" applyBorder="1" applyAlignment="1" applyProtection="1">
      <alignment/>
      <protection/>
    </xf>
    <xf numFmtId="170" fontId="2" fillId="0" borderId="5" xfId="19" applyNumberFormat="1" applyFont="1" applyFill="1" applyBorder="1" applyAlignment="1" applyProtection="1">
      <alignment/>
      <protection/>
    </xf>
    <xf numFmtId="169" fontId="2" fillId="0" borderId="0" xfId="20" applyNumberFormat="1" applyFont="1" applyFill="1" applyBorder="1" applyAlignment="1" applyProtection="1">
      <alignment/>
      <protection/>
    </xf>
    <xf numFmtId="168" fontId="2" fillId="0" borderId="5" xfId="19" applyNumberFormat="1" applyFont="1" applyFill="1" applyBorder="1" applyAlignment="1" applyProtection="1">
      <alignment/>
      <protection/>
    </xf>
    <xf numFmtId="164" fontId="3" fillId="0" borderId="6" xfId="20" applyNumberFormat="1" applyFont="1" applyFill="1" applyBorder="1" applyAlignment="1" applyProtection="1">
      <alignment horizontal="center"/>
      <protection/>
    </xf>
    <xf numFmtId="164" fontId="2" fillId="0" borderId="3" xfId="20" applyNumberFormat="1" applyFont="1" applyFill="1" applyBorder="1" applyAlignment="1" applyProtection="1">
      <alignment/>
      <protection/>
    </xf>
    <xf numFmtId="171" fontId="2" fillId="0" borderId="4" xfId="20" applyNumberFormat="1" applyFont="1" applyFill="1" applyBorder="1" applyAlignment="1" applyProtection="1">
      <alignment/>
      <protection/>
    </xf>
    <xf numFmtId="166" fontId="2" fillId="0" borderId="5" xfId="19" applyNumberFormat="1" applyFont="1" applyFill="1" applyBorder="1" applyAlignment="1" applyProtection="1">
      <alignment/>
      <protection/>
    </xf>
    <xf numFmtId="164" fontId="2" fillId="0" borderId="5" xfId="20" applyNumberFormat="1" applyFont="1" applyFill="1" applyBorder="1" applyAlignment="1" applyProtection="1">
      <alignment/>
      <protection/>
    </xf>
    <xf numFmtId="172" fontId="2" fillId="0" borderId="3" xfId="19" applyNumberFormat="1" applyFont="1" applyFill="1" applyBorder="1" applyAlignment="1" applyProtection="1">
      <alignment/>
      <protection/>
    </xf>
    <xf numFmtId="170" fontId="2" fillId="0" borderId="4" xfId="20" applyNumberFormat="1" applyFont="1" applyFill="1" applyBorder="1" applyAlignment="1" applyProtection="1">
      <alignment/>
      <protection/>
    </xf>
    <xf numFmtId="164" fontId="2" fillId="0" borderId="5" xfId="20" applyNumberFormat="1" applyFont="1" applyFill="1" applyBorder="1" applyAlignment="1" applyProtection="1">
      <alignment horizontal="right"/>
      <protection/>
    </xf>
    <xf numFmtId="172" fontId="2" fillId="0" borderId="5" xfId="19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B6" sqref="B6"/>
    </sheetView>
  </sheetViews>
  <sheetFormatPr defaultColWidth="11.421875" defaultRowHeight="12.75"/>
  <cols>
    <col min="1" max="5" width="25.7109375" style="1" customWidth="1"/>
    <col min="6" max="16384" width="11.421875" style="1" customWidth="1"/>
  </cols>
  <sheetData>
    <row r="1" spans="1:3" ht="13.5">
      <c r="A1" s="1" t="s">
        <v>0</v>
      </c>
      <c r="B1" s="1">
        <v>0</v>
      </c>
      <c r="C1" s="1" t="s">
        <v>1</v>
      </c>
    </row>
    <row r="2" spans="1:3" ht="13.5">
      <c r="A2" s="1" t="s">
        <v>2</v>
      </c>
      <c r="B2" s="1">
        <v>5</v>
      </c>
      <c r="C2" s="1" t="s">
        <v>1</v>
      </c>
    </row>
    <row r="3" ht="13.5">
      <c r="E3" s="2"/>
    </row>
    <row r="4" spans="1:3" ht="13.5">
      <c r="A4" s="1" t="s">
        <v>3</v>
      </c>
      <c r="B4" s="1">
        <f>ABS(B2-B1)</f>
        <v>5</v>
      </c>
      <c r="C4" s="1" t="s">
        <v>1</v>
      </c>
    </row>
    <row r="6" spans="1:2" ht="13.5">
      <c r="A6" s="1" t="s">
        <v>4</v>
      </c>
      <c r="B6" s="1">
        <v>10</v>
      </c>
    </row>
    <row r="7" spans="1:3" ht="13.5">
      <c r="A7" s="1" t="s">
        <v>5</v>
      </c>
      <c r="B7" s="1">
        <f>2^B6</f>
        <v>1024</v>
      </c>
      <c r="C7" s="3" t="str">
        <f>CONCATENATE("0x",_XLL.DEZINHEX(B7,LEN(_XLL.DEZINHEX($B$7))))</f>
        <v>0x400</v>
      </c>
    </row>
    <row r="8" spans="1:3" ht="13.5">
      <c r="A8" s="1" t="s">
        <v>6</v>
      </c>
      <c r="B8" s="1">
        <v>0</v>
      </c>
      <c r="C8" s="3" t="str">
        <f>CONCATENATE("0x",_XLL.DEZINHEX(B8,LEN(_XLL.DEZINHEX($B$7))))</f>
        <v>0x000</v>
      </c>
    </row>
    <row r="9" spans="1:3" ht="13.5">
      <c r="A9" s="1" t="s">
        <v>7</v>
      </c>
      <c r="B9" s="1">
        <f>B7-1</f>
        <v>1023</v>
      </c>
      <c r="C9" s="3" t="str">
        <f>CONCATENATE("0x",_XLL.DEZINHEX(B9,LEN(_XLL.DEZINHEX($B$7))))</f>
        <v>0x3FF</v>
      </c>
    </row>
    <row r="11" ht="13.5">
      <c r="A11" s="1" t="s">
        <v>8</v>
      </c>
    </row>
    <row r="12" spans="1:4" ht="13.5">
      <c r="A12" s="1" t="str">
        <f>CONCATENATE(B9," Schritte")</f>
        <v>1023 Schritte</v>
      </c>
      <c r="B12" s="1">
        <f>B4/B9</f>
        <v>0.004887585532746823</v>
      </c>
      <c r="C12" s="1" t="s">
        <v>9</v>
      </c>
      <c r="D12" s="4">
        <f>1-B13/B12</f>
        <v>0.0009765625</v>
      </c>
    </row>
    <row r="13" spans="1:4" ht="13.5">
      <c r="A13" s="1" t="str">
        <f>CONCATENATE(B7," Schritte")</f>
        <v>1024 Schritte</v>
      </c>
      <c r="B13" s="1">
        <f>B4/B7</f>
        <v>0.0048828125</v>
      </c>
      <c r="C13" s="1" t="s">
        <v>9</v>
      </c>
      <c r="D13" s="4">
        <f>1-B13/B12</f>
        <v>0.0009765625</v>
      </c>
    </row>
    <row r="15" spans="1:5" ht="13.5">
      <c r="A15" s="5" t="s">
        <v>10</v>
      </c>
      <c r="B15" s="6" t="s">
        <v>11</v>
      </c>
      <c r="C15" s="7" t="str">
        <f>A12</f>
        <v>1023 Schritte</v>
      </c>
      <c r="D15" s="6" t="s">
        <v>11</v>
      </c>
      <c r="E15" s="7" t="str">
        <f>A13</f>
        <v>1024 Schritte</v>
      </c>
    </row>
    <row r="16" spans="1:5" ht="13.5">
      <c r="A16" s="8">
        <v>0.5</v>
      </c>
      <c r="B16" s="9">
        <f>A16*$B$9*$B$12</f>
        <v>2.5</v>
      </c>
      <c r="C16" s="10">
        <f>A16*$B$9</f>
        <v>511.5</v>
      </c>
      <c r="D16" s="11">
        <f>A16*$B$7*$B$13</f>
        <v>2.5</v>
      </c>
      <c r="E16" s="10">
        <f>A16*$B$7</f>
        <v>512</v>
      </c>
    </row>
    <row r="17" spans="1:5" ht="13.5">
      <c r="A17" s="12">
        <v>0.25</v>
      </c>
      <c r="B17" s="9">
        <f>A17*$B$9*$B$12</f>
        <v>1.25</v>
      </c>
      <c r="C17" s="10">
        <f>A17*$B$9</f>
        <v>255.75</v>
      </c>
      <c r="D17" s="11">
        <f>A17*$B$7*$B$13</f>
        <v>1.25</v>
      </c>
      <c r="E17" s="10">
        <f>A17*$B$7</f>
        <v>256</v>
      </c>
    </row>
    <row r="18" spans="1:5" ht="13.5">
      <c r="A18" s="12">
        <v>0.1</v>
      </c>
      <c r="B18" s="9">
        <f>A18*$B$9*$B$12</f>
        <v>0.5</v>
      </c>
      <c r="C18" s="10">
        <f>A18*$B$9</f>
        <v>102.30000000000001</v>
      </c>
      <c r="D18" s="11">
        <f>A18*$B$7*$B$13</f>
        <v>0.5</v>
      </c>
      <c r="E18" s="10">
        <f>A18*$B$7</f>
        <v>102.4</v>
      </c>
    </row>
    <row r="19" spans="1:5" ht="13.5">
      <c r="A19" s="12">
        <v>0.75</v>
      </c>
      <c r="B19" s="9">
        <f>A19*$B$9*$B$12</f>
        <v>3.75</v>
      </c>
      <c r="C19" s="10">
        <f>A19*$B$9</f>
        <v>767.25</v>
      </c>
      <c r="D19" s="11">
        <f>A19*$B$7*$B$13</f>
        <v>3.75</v>
      </c>
      <c r="E19" s="10">
        <f>A19*$B$7</f>
        <v>768</v>
      </c>
    </row>
    <row r="20" spans="1:5" ht="13.5">
      <c r="A20" s="12">
        <v>1</v>
      </c>
      <c r="B20" s="9">
        <f>A20*$B$9*$B$12</f>
        <v>5</v>
      </c>
      <c r="C20" s="10">
        <f>A20*$B$9</f>
        <v>1023</v>
      </c>
      <c r="D20" s="11">
        <f>A20*$B$7*$B$13</f>
        <v>5</v>
      </c>
      <c r="E20" s="10">
        <f>A20*$B$7</f>
        <v>1024</v>
      </c>
    </row>
    <row r="22" spans="1:5" ht="13.5">
      <c r="A22" s="5" t="s">
        <v>12</v>
      </c>
      <c r="B22" s="13" t="str">
        <f>A12</f>
        <v>1023 Schritte</v>
      </c>
      <c r="C22" s="13"/>
      <c r="D22" s="13" t="str">
        <f>A13</f>
        <v>1024 Schritte</v>
      </c>
      <c r="E22" s="13"/>
    </row>
    <row r="23" spans="1:6" ht="13.5">
      <c r="A23" s="14">
        <f>B7</f>
        <v>1024</v>
      </c>
      <c r="B23" s="15">
        <f>$B$12*A23</f>
        <v>5.004887585532747</v>
      </c>
      <c r="C23" s="16">
        <f>1-B23/$B$4</f>
        <v>-0.0009775171065493637</v>
      </c>
      <c r="D23" s="15">
        <f>$B$13*A23</f>
        <v>5</v>
      </c>
      <c r="E23" s="16">
        <f>1-D23/$B$4</f>
        <v>0</v>
      </c>
      <c r="F23" s="3"/>
    </row>
    <row r="24" spans="1:6" ht="13.5">
      <c r="A24" s="17">
        <f>B9</f>
        <v>1023</v>
      </c>
      <c r="B24" s="15">
        <f>$B$12*A24</f>
        <v>5</v>
      </c>
      <c r="C24" s="16">
        <f>1-B24/$B$4</f>
        <v>0</v>
      </c>
      <c r="D24" s="15">
        <f>$B$13*A24</f>
        <v>4.9951171875</v>
      </c>
      <c r="E24" s="16">
        <f>1-D24/$B$4</f>
        <v>0.0009765625</v>
      </c>
      <c r="F24" s="3"/>
    </row>
    <row r="25" spans="1:6" ht="13.5">
      <c r="A25" s="17">
        <f>A23/2</f>
        <v>512</v>
      </c>
      <c r="B25" s="15">
        <f>$B$12*A25</f>
        <v>2.5024437927663734</v>
      </c>
      <c r="C25" s="16">
        <f>1-B25/$B$4</f>
        <v>0.4995112414467253</v>
      </c>
      <c r="D25" s="15">
        <f>$B$13*A25</f>
        <v>2.5</v>
      </c>
      <c r="E25" s="16">
        <f>1-D25/$B$4</f>
        <v>0.5</v>
      </c>
      <c r="F25" s="3"/>
    </row>
    <row r="26" spans="1:6" ht="13.5">
      <c r="A26" s="17">
        <f>A25-1</f>
        <v>511</v>
      </c>
      <c r="B26" s="15">
        <f>$B$12*A26</f>
        <v>2.4975562072336266</v>
      </c>
      <c r="C26" s="16">
        <f>1-B26/$B$4</f>
        <v>0.5004887585532747</v>
      </c>
      <c r="D26" s="15">
        <f>$B$13*A26</f>
        <v>2.4951171875</v>
      </c>
      <c r="E26" s="16">
        <f>1-D26/$B$4</f>
        <v>0.5009765625</v>
      </c>
      <c r="F26" s="3"/>
    </row>
    <row r="27" spans="1:6" ht="13.5">
      <c r="A27" s="17">
        <v>1</v>
      </c>
      <c r="B27" s="15">
        <f>$B$12*A27</f>
        <v>0.004887585532746823</v>
      </c>
      <c r="C27" s="16">
        <f>1-B27/$B$4</f>
        <v>0.9990224828934506</v>
      </c>
      <c r="D27" s="15">
        <f>$B$13*A27</f>
        <v>0.0048828125</v>
      </c>
      <c r="E27" s="16">
        <f>1-D27/$B$4</f>
        <v>0.9990234375</v>
      </c>
      <c r="F27" s="3"/>
    </row>
    <row r="29" spans="1:5" ht="13.5">
      <c r="A29" s="5" t="s">
        <v>11</v>
      </c>
      <c r="B29" s="6" t="s">
        <v>12</v>
      </c>
      <c r="C29" s="7" t="str">
        <f>A12</f>
        <v>1023 Schritte</v>
      </c>
      <c r="D29" s="6" t="s">
        <v>12</v>
      </c>
      <c r="E29" s="7" t="str">
        <f>A13</f>
        <v>1024 Schritte</v>
      </c>
    </row>
    <row r="30" spans="1:5" ht="13.5">
      <c r="A30" s="18">
        <f>B4/50</f>
        <v>0.1</v>
      </c>
      <c r="B30" s="19">
        <f>A30/$B$12</f>
        <v>20.46</v>
      </c>
      <c r="C30" s="3" t="str">
        <f>CONCATENATE("0x",_XLL.DEZINHEX(B30,LEN(_XLL.DEZINHEX($B$7))))</f>
        <v>0x014</v>
      </c>
      <c r="D30" s="19">
        <f>A30/$B$13</f>
        <v>20.48</v>
      </c>
      <c r="E30" s="20" t="str">
        <f>CONCATENATE("0x",_XLL.DEZINHEX(D30,LEN(_XLL.DEZINHEX($B$7))))</f>
        <v>0x014</v>
      </c>
    </row>
    <row r="31" spans="1:5" ht="13.5">
      <c r="A31" s="21">
        <f>B4/40</f>
        <v>0.125</v>
      </c>
      <c r="B31" s="19">
        <f>A31/$B$12</f>
        <v>25.575</v>
      </c>
      <c r="C31" s="3" t="str">
        <f>CONCATENATE("0x",_XLL.DEZINHEX(B31,LEN(_XLL.DEZINHEX($B$7))))</f>
        <v>0x019</v>
      </c>
      <c r="D31" s="19">
        <f>A31/$B$13</f>
        <v>25.6</v>
      </c>
      <c r="E31" s="20" t="str">
        <f>CONCATENATE("0x",_XLL.DEZINHEX(D31,LEN(_XLL.DEZINHEX($B$7))))</f>
        <v>0x019</v>
      </c>
    </row>
    <row r="32" spans="1:5" ht="13.5">
      <c r="A32" s="21">
        <f>B4/25</f>
        <v>0.2</v>
      </c>
      <c r="B32" s="19">
        <f>A32/$B$12</f>
        <v>40.92</v>
      </c>
      <c r="C32" s="3" t="str">
        <f>CONCATENATE("0x",_XLL.DEZINHEX(B32,LEN(_XLL.DEZINHEX($B$7))))</f>
        <v>0x028</v>
      </c>
      <c r="D32" s="19">
        <f>A32/$B$13</f>
        <v>40.96</v>
      </c>
      <c r="E32" s="20" t="str">
        <f>CONCATENATE("0x",_XLL.DEZINHEX(D32,LEN(_XLL.DEZINHEX($B$7))))</f>
        <v>0x028</v>
      </c>
    </row>
    <row r="33" spans="1:5" ht="13.5">
      <c r="A33" s="21">
        <f>B4/10</f>
        <v>0.5</v>
      </c>
      <c r="B33" s="19">
        <f>A33/$B$12</f>
        <v>102.3</v>
      </c>
      <c r="C33" s="3" t="str">
        <f>CONCATENATE("0x",_XLL.DEZINHEX(B33,LEN(_XLL.DEZINHEX($B$7))))</f>
        <v>0x066</v>
      </c>
      <c r="D33" s="19">
        <f>A33/$B$13</f>
        <v>102.4</v>
      </c>
      <c r="E33" s="20" t="str">
        <f>CONCATENATE("0x",_XLL.DEZINHEX(D33,LEN(_XLL.DEZINHEX($B$7))))</f>
        <v>0x066</v>
      </c>
    </row>
    <row r="34" spans="1:5" ht="13.5">
      <c r="A34" s="21">
        <f>B4/2</f>
        <v>2.5</v>
      </c>
      <c r="B34" s="19">
        <f>A34/$B$12</f>
        <v>511.5</v>
      </c>
      <c r="C34" s="3" t="str">
        <f>CONCATENATE("0x",_XLL.DEZINHEX(B34,LEN(_XLL.DEZINHEX($B$7))))</f>
        <v>0x1FF</v>
      </c>
      <c r="D34" s="19">
        <f>A34/$B$13</f>
        <v>512</v>
      </c>
      <c r="E34" s="20" t="str">
        <f>CONCATENATE("0x",_XLL.DEZINHEX(D34,LEN(_XLL.DEZINHEX($B$7))))</f>
        <v>0x200</v>
      </c>
    </row>
    <row r="35" spans="1:5" ht="13.5">
      <c r="A35" s="21">
        <f>B4</f>
        <v>5</v>
      </c>
      <c r="B35" s="19">
        <f>A35/$B$12</f>
        <v>1023</v>
      </c>
      <c r="C35" s="3" t="str">
        <f>CONCATENATE("0x",_XLL.DEZINHEX(B35,LEN(_XLL.DEZINHEX($B$7))))</f>
        <v>0x3FF</v>
      </c>
      <c r="D35" s="19">
        <f>A35/$B$13</f>
        <v>1024</v>
      </c>
      <c r="E35" s="20" t="str">
        <f>CONCATENATE("0x",_XLL.DEZINHEX(D35,LEN(_XLL.DEZINHEX($B$7))))</f>
        <v>0x400</v>
      </c>
    </row>
    <row r="37" ht="13.5">
      <c r="A37" s="1" t="s">
        <v>13</v>
      </c>
    </row>
    <row r="38" ht="13.5">
      <c r="A38" s="1" t="s">
        <v>14</v>
      </c>
    </row>
    <row r="39" ht="13.5">
      <c r="A39" s="1" t="s">
        <v>15</v>
      </c>
    </row>
    <row r="40" ht="13.5">
      <c r="A40" s="1" t="s">
        <v>16</v>
      </c>
    </row>
  </sheetData>
  <sheetProtection selectLockedCells="1" selectUnlockedCells="1"/>
  <mergeCells count="2">
    <mergeCell ref="B22:C22"/>
    <mergeCell ref="D22:E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Neist</dc:creator>
  <cp:keywords/>
  <dc:description/>
  <cp:lastModifiedBy>Udo Neist</cp:lastModifiedBy>
  <dcterms:created xsi:type="dcterms:W3CDTF">2012-06-14T12:27:18Z</dcterms:created>
  <dcterms:modified xsi:type="dcterms:W3CDTF">2012-06-14T16:18:12Z</dcterms:modified>
  <cp:category/>
  <cp:version/>
  <cp:contentType/>
  <cp:contentStatus/>
  <cp:revision>3</cp:revision>
</cp:coreProperties>
</file>